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PV" sheetId="1" r:id="rId1"/>
    <sheet name="Facteur correctif" sheetId="2" r:id="rId2"/>
  </sheets>
  <definedNames>
    <definedName name="Inclinaison">'PV'!$D$12</definedName>
    <definedName name="Orientation">'PV'!$D$11</definedName>
  </definedNames>
  <calcPr fullCalcOnLoad="1"/>
</workbook>
</file>

<file path=xl/comments1.xml><?xml version="1.0" encoding="utf-8"?>
<comments xmlns="http://schemas.openxmlformats.org/spreadsheetml/2006/main">
  <authors>
    <author>Olivier</author>
    <author>climat14</author>
  </authors>
  <commentList>
    <comment ref="B15" authorId="0">
      <text>
        <r>
          <rPr>
            <i/>
            <sz val="9"/>
            <rFont val="Tahoma"/>
            <family val="2"/>
          </rPr>
          <t>Source EF4: facilitateur photovoltaïque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i/>
            <sz val="9"/>
            <rFont val="Tahoma"/>
            <family val="2"/>
          </rPr>
          <t xml:space="preserve">Valeurs comprises entre 0 et 1 (1=sans ombre)
</t>
        </r>
      </text>
    </comment>
    <comment ref="B22" authorId="0">
      <text>
        <r>
          <rPr>
            <i/>
            <sz val="9"/>
            <rFont val="Tahoma"/>
            <family val="2"/>
          </rPr>
          <t>En général entre 1500 et 2300 FCFA  HTVA</t>
        </r>
        <r>
          <rPr>
            <sz val="9"/>
            <rFont val="Tahoma"/>
            <family val="2"/>
          </rPr>
          <t xml:space="preserve">
</t>
        </r>
      </text>
    </comment>
    <comment ref="B23" authorId="0">
      <text>
        <r>
          <rPr>
            <i/>
            <sz val="9"/>
            <rFont val="Tahoma"/>
            <family val="2"/>
          </rPr>
          <t>Obligatoire pour les installations de plus de 10kVA. Coût approximatif entre 1300000 et 6500000 F CFA.</t>
        </r>
        <r>
          <rPr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i/>
            <sz val="9"/>
            <rFont val="Tahoma"/>
            <family val="2"/>
          </rPr>
          <t xml:space="preserve">Valeurs entre 0 et 100 
100=production inférieure à la consommation 
Pour les installations de &lt;10kVA: bilan annuel
Pour les installations de &gt;10kVA: bilan instantané 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sz val="9"/>
            <rFont val="Tahoma"/>
            <family val="2"/>
          </rPr>
          <t xml:space="preserve">Valeur valable pour le Sénégal
.
</t>
        </r>
      </text>
    </comment>
    <comment ref="D7" authorId="0">
      <text>
        <r>
          <rPr>
            <sz val="9"/>
            <rFont val="Tahoma"/>
            <family val="2"/>
          </rPr>
          <t xml:space="preserve">A lire
</t>
        </r>
      </text>
    </comment>
    <comment ref="B17" authorId="0">
      <text>
        <r>
          <rPr>
            <b/>
            <sz val="9"/>
            <rFont val="Tahoma"/>
            <family val="2"/>
          </rPr>
          <t>L'orientation et l'inclinaison indiquées n'ont pas d'influence.</t>
        </r>
      </text>
    </comment>
    <comment ref="B35" authorId="1">
      <text>
        <r>
          <rPr>
            <sz val="9"/>
            <rFont val="Tahoma"/>
            <family val="2"/>
          </rPr>
          <t xml:space="preserve">Facteur de conversion de 0,456kg de CO2 par kWh électrique économisé en Energie primaire
</t>
        </r>
        <r>
          <rPr>
            <i/>
            <sz val="9"/>
            <rFont val="Tahoma"/>
            <family val="2"/>
          </rPr>
          <t>Source CWAPE</t>
        </r>
      </text>
    </comment>
  </commentList>
</comments>
</file>

<file path=xl/sharedStrings.xml><?xml version="1.0" encoding="utf-8"?>
<sst xmlns="http://schemas.openxmlformats.org/spreadsheetml/2006/main" count="72" uniqueCount="53">
  <si>
    <t>Puissance installée</t>
  </si>
  <si>
    <t>[kWc]</t>
  </si>
  <si>
    <t>[kWh/kWc.a]</t>
  </si>
  <si>
    <t>Facteur de réduction inclinaison/orientation</t>
  </si>
  <si>
    <t>Facteur de réduction ombrage</t>
  </si>
  <si>
    <t>[-]</t>
  </si>
  <si>
    <t>Est</t>
  </si>
  <si>
    <t>Sud-est</t>
  </si>
  <si>
    <t>Sud</t>
  </si>
  <si>
    <t>Sud-ouest</t>
  </si>
  <si>
    <t>Ouest</t>
  </si>
  <si>
    <t>Inclinaison [°]</t>
  </si>
  <si>
    <t>Orientation</t>
  </si>
  <si>
    <t>Inclinaison</t>
  </si>
  <si>
    <t>[°]</t>
  </si>
  <si>
    <t>Production électrique attendue</t>
  </si>
  <si>
    <t>Temps de retour simple</t>
  </si>
  <si>
    <t>[%]</t>
  </si>
  <si>
    <t>[années]</t>
  </si>
  <si>
    <t>[kWh/an]</t>
  </si>
  <si>
    <t>Production électrique attendue par kWc</t>
  </si>
  <si>
    <t>MWh/kWc</t>
  </si>
  <si>
    <t>Durée de vie de l'installation</t>
  </si>
  <si>
    <t>Coût total de l'installation</t>
  </si>
  <si>
    <t>Coût de l'étude de faisabilité</t>
  </si>
  <si>
    <t>Valeurs à introduire</t>
  </si>
  <si>
    <t>Résultats intermédiaires</t>
  </si>
  <si>
    <t>Résultats</t>
  </si>
  <si>
    <t>Coût du kWh produit</t>
  </si>
  <si>
    <t>Production attendue par kWc sous conditions optimales</t>
  </si>
  <si>
    <t>Commentaires à lire</t>
  </si>
  <si>
    <t>oui</t>
  </si>
  <si>
    <t>non</t>
  </si>
  <si>
    <t>Suiveur solaire à deux axes</t>
  </si>
  <si>
    <t>Calcul caché suiveur solaire</t>
  </si>
  <si>
    <t>Prix de revente du kWh électrique</t>
  </si>
  <si>
    <t>Prix d'achat du kWh électrique</t>
  </si>
  <si>
    <t xml:space="preserve">Part d'autoconsommation </t>
  </si>
  <si>
    <t>Emission de CO2 évitée</t>
  </si>
  <si>
    <t>[tonnes/an]</t>
  </si>
  <si>
    <t>Coût de l'installation</t>
  </si>
  <si>
    <t>Subsides annuels perçus (certificats verts)</t>
  </si>
  <si>
    <r>
      <t xml:space="preserve">Gains annuels </t>
    </r>
    <r>
      <rPr>
        <i/>
        <sz val="11"/>
        <color indexed="8"/>
        <rFont val="Calibri"/>
        <family val="2"/>
      </rPr>
      <t>(durant la période d'octroi des subsides)</t>
    </r>
  </si>
  <si>
    <t>Subsides à l'installation</t>
  </si>
  <si>
    <t>Durée d'octroi des primes annuelles (certificats verts)</t>
  </si>
  <si>
    <t>[XOF/kWh]</t>
  </si>
  <si>
    <t>[XOF]</t>
  </si>
  <si>
    <t>[XOF/Wc]</t>
  </si>
  <si>
    <t xml:space="preserve">Takoussane Energy : Estimation de production et de rentabilité d'une installation photovoltaïque </t>
  </si>
  <si>
    <t>Légende</t>
  </si>
  <si>
    <t>Takoussane Energy-Architecture et Climat-BLC-09/2016</t>
  </si>
  <si>
    <t>Configuration de l'installation</t>
  </si>
  <si>
    <t>Calcul économique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</si>
</sst>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i/>
      <u val="single"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0.39998000860214233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i/>
      <u val="single"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9" fontId="0" fillId="0" borderId="0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42" fillId="33" borderId="0" xfId="0" applyNumberFormat="1" applyFont="1" applyFill="1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28" fillId="35" borderId="13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44" fillId="19" borderId="0" xfId="0" applyFont="1" applyFill="1" applyAlignment="1">
      <alignment/>
    </xf>
    <xf numFmtId="0" fontId="22" fillId="25" borderId="0" xfId="0" applyFont="1" applyFill="1" applyAlignment="1">
      <alignment/>
    </xf>
    <xf numFmtId="0" fontId="0" fillId="7" borderId="0" xfId="0" applyFill="1" applyBorder="1" applyAlignment="1">
      <alignment horizontal="right"/>
    </xf>
    <xf numFmtId="0" fontId="0" fillId="7" borderId="0" xfId="0" applyFill="1" applyBorder="1" applyAlignment="1">
      <alignment/>
    </xf>
    <xf numFmtId="0" fontId="0" fillId="19" borderId="0" xfId="0" applyFill="1" applyBorder="1" applyAlignment="1">
      <alignment/>
    </xf>
    <xf numFmtId="0" fontId="45" fillId="36" borderId="0" xfId="0" applyFont="1" applyFill="1" applyAlignment="1">
      <alignment/>
    </xf>
    <xf numFmtId="0" fontId="0" fillId="36" borderId="0" xfId="0" applyFill="1" applyAlignment="1">
      <alignment/>
    </xf>
    <xf numFmtId="0" fontId="44" fillId="36" borderId="0" xfId="0" applyFont="1" applyFill="1" applyAlignment="1">
      <alignment/>
    </xf>
    <xf numFmtId="0" fontId="22" fillId="36" borderId="0" xfId="0" applyFont="1" applyFill="1" applyAlignment="1">
      <alignment/>
    </xf>
    <xf numFmtId="0" fontId="0" fillId="36" borderId="0" xfId="0" applyFill="1" applyAlignment="1">
      <alignment horizontal="right"/>
    </xf>
    <xf numFmtId="0" fontId="0" fillId="36" borderId="10" xfId="0" applyFill="1" applyBorder="1" applyAlignment="1">
      <alignment horizontal="left"/>
    </xf>
    <xf numFmtId="0" fontId="22" fillId="36" borderId="10" xfId="0" applyFont="1" applyFill="1" applyBorder="1" applyAlignment="1">
      <alignment horizontal="left"/>
    </xf>
    <xf numFmtId="0" fontId="0" fillId="7" borderId="19" xfId="0" applyFill="1" applyBorder="1" applyAlignment="1">
      <alignment/>
    </xf>
    <xf numFmtId="0" fontId="0" fillId="36" borderId="20" xfId="0" applyFill="1" applyBorder="1" applyAlignment="1">
      <alignment horizontal="left"/>
    </xf>
    <xf numFmtId="0" fontId="0" fillId="7" borderId="19" xfId="0" applyNumberFormat="1" applyFill="1" applyBorder="1" applyAlignment="1">
      <alignment horizontal="right"/>
    </xf>
    <xf numFmtId="0" fontId="22" fillId="36" borderId="21" xfId="0" applyFont="1" applyFill="1" applyBorder="1" applyAlignment="1">
      <alignment/>
    </xf>
    <xf numFmtId="0" fontId="22" fillId="36" borderId="11" xfId="0" applyFont="1" applyFill="1" applyBorder="1" applyAlignment="1">
      <alignment/>
    </xf>
    <xf numFmtId="0" fontId="22" fillId="25" borderId="11" xfId="0" applyFont="1" applyFill="1" applyBorder="1" applyAlignment="1">
      <alignment/>
    </xf>
    <xf numFmtId="0" fontId="22" fillId="36" borderId="12" xfId="0" applyFont="1" applyFill="1" applyBorder="1" applyAlignment="1">
      <alignment horizontal="left"/>
    </xf>
    <xf numFmtId="0" fontId="42" fillId="25" borderId="22" xfId="0" applyFont="1" applyFill="1" applyBorder="1" applyAlignment="1">
      <alignment/>
    </xf>
    <xf numFmtId="0" fontId="42" fillId="36" borderId="23" xfId="0" applyFont="1" applyFill="1" applyBorder="1" applyAlignment="1">
      <alignment horizontal="left"/>
    </xf>
    <xf numFmtId="0" fontId="28" fillId="36" borderId="0" xfId="0" applyFont="1" applyFill="1" applyBorder="1" applyAlignment="1">
      <alignment/>
    </xf>
    <xf numFmtId="0" fontId="46" fillId="36" borderId="0" xfId="0" applyFont="1" applyFill="1" applyAlignment="1">
      <alignment/>
    </xf>
    <xf numFmtId="2" fontId="24" fillId="25" borderId="0" xfId="0" applyNumberFormat="1" applyFont="1" applyFill="1" applyBorder="1" applyAlignment="1">
      <alignment horizontal="right"/>
    </xf>
    <xf numFmtId="172" fontId="42" fillId="25" borderId="0" xfId="0" applyNumberFormat="1" applyFont="1" applyFill="1" applyBorder="1" applyAlignment="1">
      <alignment/>
    </xf>
    <xf numFmtId="0" fontId="24" fillId="36" borderId="10" xfId="0" applyFont="1" applyFill="1" applyBorder="1" applyAlignment="1">
      <alignment horizontal="left"/>
    </xf>
    <xf numFmtId="0" fontId="42" fillId="36" borderId="12" xfId="0" applyFont="1" applyFill="1" applyBorder="1" applyAlignment="1">
      <alignment/>
    </xf>
    <xf numFmtId="0" fontId="42" fillId="36" borderId="10" xfId="0" applyFont="1" applyFill="1" applyBorder="1" applyAlignment="1">
      <alignment/>
    </xf>
    <xf numFmtId="172" fontId="22" fillId="25" borderId="0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0" fontId="43" fillId="36" borderId="10" xfId="0" applyFont="1" applyFill="1" applyBorder="1" applyAlignment="1">
      <alignment horizontal="left"/>
    </xf>
    <xf numFmtId="0" fontId="28" fillId="36" borderId="0" xfId="0" applyNumberFormat="1" applyFont="1" applyFill="1" applyBorder="1" applyAlignment="1">
      <alignment horizontal="right"/>
    </xf>
    <xf numFmtId="0" fontId="28" fillId="36" borderId="0" xfId="0" applyFont="1" applyFill="1" applyBorder="1" applyAlignment="1">
      <alignment horizontal="right"/>
    </xf>
    <xf numFmtId="0" fontId="31" fillId="36" borderId="0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6" fillId="0" borderId="0" xfId="0" applyFont="1" applyBorder="1" applyAlignment="1">
      <alignment/>
    </xf>
    <xf numFmtId="2" fontId="42" fillId="25" borderId="11" xfId="0" applyNumberFormat="1" applyFont="1" applyFill="1" applyBorder="1" applyAlignment="1">
      <alignment/>
    </xf>
    <xf numFmtId="0" fontId="42" fillId="25" borderId="0" xfId="0" applyFont="1" applyFill="1" applyBorder="1" applyAlignment="1">
      <alignment/>
    </xf>
    <xf numFmtId="0" fontId="42" fillId="36" borderId="10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22" fillId="25" borderId="0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4" fillId="0" borderId="10" xfId="0" applyFont="1" applyBorder="1" applyAlignment="1">
      <alignment/>
    </xf>
    <xf numFmtId="0" fontId="0" fillId="7" borderId="25" xfId="0" applyFill="1" applyBorder="1" applyAlignment="1">
      <alignment/>
    </xf>
    <xf numFmtId="0" fontId="0" fillId="36" borderId="26" xfId="0" applyFill="1" applyBorder="1" applyAlignment="1">
      <alignment/>
    </xf>
    <xf numFmtId="2" fontId="0" fillId="7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5" fillId="36" borderId="0" xfId="0" applyFont="1" applyFill="1" applyAlignment="1">
      <alignment/>
    </xf>
    <xf numFmtId="0" fontId="47" fillId="36" borderId="0" xfId="0" applyFont="1" applyFill="1" applyAlignment="1">
      <alignment/>
    </xf>
    <xf numFmtId="0" fontId="24" fillId="36" borderId="21" xfId="0" applyFont="1" applyFill="1" applyBorder="1" applyAlignment="1">
      <alignment horizontal="left"/>
    </xf>
    <xf numFmtId="0" fontId="24" fillId="36" borderId="11" xfId="0" applyFont="1" applyFill="1" applyBorder="1" applyAlignment="1">
      <alignment horizontal="left"/>
    </xf>
    <xf numFmtId="0" fontId="24" fillId="36" borderId="24" xfId="0" applyFont="1" applyFill="1" applyBorder="1" applyAlignment="1">
      <alignment horizontal="left"/>
    </xf>
    <xf numFmtId="0" fontId="24" fillId="36" borderId="0" xfId="0" applyFont="1" applyFill="1" applyBorder="1" applyAlignment="1">
      <alignment horizontal="left"/>
    </xf>
    <xf numFmtId="0" fontId="0" fillId="36" borderId="24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0" fontId="0" fillId="36" borderId="24" xfId="0" applyFill="1" applyBorder="1" applyAlignment="1">
      <alignment horizontal="left"/>
    </xf>
    <xf numFmtId="0" fontId="0" fillId="36" borderId="27" xfId="0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42" fillId="36" borderId="24" xfId="0" applyFont="1" applyFill="1" applyBorder="1" applyAlignment="1">
      <alignment horizontal="left"/>
    </xf>
    <xf numFmtId="0" fontId="42" fillId="36" borderId="0" xfId="0" applyFont="1" applyFill="1" applyBorder="1" applyAlignment="1">
      <alignment horizontal="left"/>
    </xf>
    <xf numFmtId="0" fontId="22" fillId="36" borderId="24" xfId="0" applyFont="1" applyFill="1" applyBorder="1" applyAlignment="1">
      <alignment horizontal="left"/>
    </xf>
    <xf numFmtId="0" fontId="22" fillId="36" borderId="0" xfId="0" applyFont="1" applyFill="1" applyBorder="1" applyAlignment="1">
      <alignment horizontal="left"/>
    </xf>
    <xf numFmtId="0" fontId="0" fillId="36" borderId="28" xfId="0" applyFill="1" applyBorder="1" applyAlignment="1">
      <alignment horizontal="left"/>
    </xf>
    <xf numFmtId="0" fontId="0" fillId="36" borderId="25" xfId="0" applyFill="1" applyBorder="1" applyAlignment="1">
      <alignment horizontal="left"/>
    </xf>
    <xf numFmtId="0" fontId="43" fillId="36" borderId="24" xfId="0" applyFont="1" applyFill="1" applyBorder="1" applyAlignment="1">
      <alignment horizontal="left" wrapText="1"/>
    </xf>
    <xf numFmtId="0" fontId="42" fillId="36" borderId="29" xfId="0" applyFont="1" applyFill="1" applyBorder="1" applyAlignment="1">
      <alignment horizontal="left"/>
    </xf>
    <xf numFmtId="0" fontId="42" fillId="36" borderId="22" xfId="0" applyFont="1" applyFill="1" applyBorder="1" applyAlignment="1">
      <alignment horizontal="left"/>
    </xf>
    <xf numFmtId="0" fontId="31" fillId="35" borderId="16" xfId="0" applyFont="1" applyFill="1" applyBorder="1" applyAlignment="1">
      <alignment horizontal="center"/>
    </xf>
    <xf numFmtId="0" fontId="31" fillId="35" borderId="17" xfId="0" applyFont="1" applyFill="1" applyBorder="1" applyAlignment="1">
      <alignment horizontal="center"/>
    </xf>
    <xf numFmtId="0" fontId="31" fillId="35" borderId="13" xfId="0" applyFont="1" applyFill="1" applyBorder="1" applyAlignment="1">
      <alignment horizontal="center" vertical="center" textRotation="90"/>
    </xf>
    <xf numFmtId="0" fontId="31" fillId="35" borderId="14" xfId="0" applyFont="1" applyFill="1" applyBorder="1" applyAlignment="1">
      <alignment horizontal="center" vertical="center" textRotation="90"/>
    </xf>
    <xf numFmtId="0" fontId="48" fillId="37" borderId="18" xfId="0" applyFont="1" applyFill="1" applyBorder="1" applyAlignment="1">
      <alignment horizontal="left"/>
    </xf>
    <xf numFmtId="0" fontId="48" fillId="37" borderId="16" xfId="0" applyFont="1" applyFill="1" applyBorder="1" applyAlignment="1">
      <alignment horizontal="left"/>
    </xf>
    <xf numFmtId="0" fontId="48" fillId="37" borderId="1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1085850</xdr:colOff>
      <xdr:row>2</xdr:row>
      <xdr:rowOff>9525</xdr:rowOff>
    </xdr:from>
    <xdr:to>
      <xdr:col>5</xdr:col>
      <xdr:colOff>3228975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54292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381000</xdr:colOff>
      <xdr:row>0</xdr:row>
      <xdr:rowOff>161925</xdr:rowOff>
    </xdr:from>
    <xdr:to>
      <xdr:col>15</xdr:col>
      <xdr:colOff>200025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161925"/>
          <a:ext cx="2143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9"/>
  <sheetViews>
    <sheetView tabSelected="1" zoomScalePageLayoutView="0" workbookViewId="0" topLeftCell="A10">
      <selection activeCell="F32" sqref="F32"/>
    </sheetView>
  </sheetViews>
  <sheetFormatPr defaultColWidth="11.421875" defaultRowHeight="15"/>
  <cols>
    <col min="1" max="1" width="3.8515625" style="22" customWidth="1"/>
    <col min="2" max="2" width="10.7109375" style="0" customWidth="1"/>
    <col min="3" max="3" width="65.421875" style="0" customWidth="1"/>
    <col min="4" max="4" width="23.00390625" style="0" customWidth="1"/>
    <col min="5" max="5" width="22.00390625" style="0" customWidth="1"/>
    <col min="6" max="6" width="50.00390625" style="22" customWidth="1"/>
    <col min="7" max="14" width="11.421875" style="22" customWidth="1"/>
  </cols>
  <sheetData>
    <row r="1" spans="2:5" ht="21">
      <c r="B1" s="21" t="s">
        <v>48</v>
      </c>
      <c r="C1" s="22"/>
      <c r="D1" s="22"/>
      <c r="E1" s="22"/>
    </row>
    <row r="2" spans="2:5" ht="21">
      <c r="B2" s="64"/>
      <c r="C2" s="22"/>
      <c r="D2" s="22"/>
      <c r="E2" s="22"/>
    </row>
    <row r="3" spans="2:5" ht="21">
      <c r="B3" s="64"/>
      <c r="C3" s="22"/>
      <c r="D3" s="65" t="s">
        <v>49</v>
      </c>
      <c r="E3" s="22"/>
    </row>
    <row r="4" spans="2:5" ht="15">
      <c r="B4" s="22"/>
      <c r="C4" s="25" t="s">
        <v>25</v>
      </c>
      <c r="D4" s="15"/>
      <c r="E4" s="22"/>
    </row>
    <row r="5" spans="2:14" ht="15">
      <c r="B5" s="22"/>
      <c r="C5" s="25" t="s">
        <v>26</v>
      </c>
      <c r="D5" s="16"/>
      <c r="E5" s="22"/>
      <c r="N5" s="37"/>
    </row>
    <row r="6" spans="2:14" ht="15">
      <c r="B6" s="22"/>
      <c r="C6" s="25" t="s">
        <v>27</v>
      </c>
      <c r="D6" s="17"/>
      <c r="E6" s="22"/>
      <c r="N6" s="37"/>
    </row>
    <row r="7" spans="2:14" ht="15">
      <c r="B7" s="22"/>
      <c r="C7" s="25" t="s">
        <v>30</v>
      </c>
      <c r="D7" s="22"/>
      <c r="E7" s="22"/>
      <c r="N7" s="37"/>
    </row>
    <row r="8" spans="2:14" ht="15">
      <c r="B8" s="22"/>
      <c r="C8" s="25"/>
      <c r="D8" s="22"/>
      <c r="E8" s="22"/>
      <c r="N8" s="37"/>
    </row>
    <row r="9" spans="2:14" ht="15.75" thickBot="1">
      <c r="B9" s="22"/>
      <c r="C9" s="25"/>
      <c r="D9" s="22"/>
      <c r="E9" s="22"/>
      <c r="N9" s="37"/>
    </row>
    <row r="10" spans="2:14" ht="16.5" thickBot="1">
      <c r="B10" s="89" t="s">
        <v>51</v>
      </c>
      <c r="C10" s="90"/>
      <c r="D10" s="90"/>
      <c r="E10" s="91"/>
      <c r="N10" s="37" t="s">
        <v>34</v>
      </c>
    </row>
    <row r="11" spans="2:14" ht="15">
      <c r="B11" s="73" t="s">
        <v>12</v>
      </c>
      <c r="C11" s="74"/>
      <c r="D11" s="30" t="s">
        <v>8</v>
      </c>
      <c r="E11" s="29" t="s">
        <v>5</v>
      </c>
      <c r="I11" s="23"/>
      <c r="N11" s="47" t="s">
        <v>8</v>
      </c>
    </row>
    <row r="12" spans="2:14" ht="15">
      <c r="B12" s="72" t="s">
        <v>13</v>
      </c>
      <c r="C12" s="75"/>
      <c r="D12" s="18">
        <v>35</v>
      </c>
      <c r="E12" s="26" t="s">
        <v>14</v>
      </c>
      <c r="I12" s="24"/>
      <c r="N12" s="48">
        <v>35</v>
      </c>
    </row>
    <row r="13" spans="2:14" ht="12.75" customHeight="1">
      <c r="B13" s="70" t="s">
        <v>0</v>
      </c>
      <c r="C13" s="71"/>
      <c r="D13" s="19">
        <v>150</v>
      </c>
      <c r="E13" s="26" t="s">
        <v>1</v>
      </c>
      <c r="F13" s="82">
        <f>IF(D13&lt;10,"Le nombre de certificats verts calculé n'est valable que pour les installations de plus de 10kW. Les résultats économiques ne sont donc pas corrects pour les installations de plus faible puissance.","")</f>
      </c>
      <c r="H13" s="45"/>
      <c r="I13" s="45" t="s">
        <v>31</v>
      </c>
      <c r="N13" s="37">
        <f>D13</f>
        <v>150</v>
      </c>
    </row>
    <row r="14" spans="2:14" ht="15">
      <c r="B14" s="72" t="s">
        <v>29</v>
      </c>
      <c r="C14" s="71"/>
      <c r="D14" s="20">
        <v>2270</v>
      </c>
      <c r="E14" s="26" t="s">
        <v>2</v>
      </c>
      <c r="F14" s="82"/>
      <c r="H14" s="45"/>
      <c r="I14" s="45" t="s">
        <v>32</v>
      </c>
      <c r="N14" s="37">
        <v>850</v>
      </c>
    </row>
    <row r="15" spans="2:14" ht="15">
      <c r="B15" s="70" t="s">
        <v>3</v>
      </c>
      <c r="C15" s="71"/>
      <c r="D15" s="20">
        <f>HLOOKUP(D12,'Facteur correctif'!D4:J9,MATCH(Orientation,'Facteur correctif'!C4:C9,0),FALSE)</f>
        <v>1</v>
      </c>
      <c r="E15" s="26" t="s">
        <v>5</v>
      </c>
      <c r="F15" s="82"/>
      <c r="H15" s="45"/>
      <c r="I15" s="45"/>
      <c r="N15" s="37">
        <f>HLOOKUP(N12,'Facteur correctif'!D4:J9,MATCH(N11,'Facteur correctif'!C4:C9,0),FALSE)</f>
        <v>1</v>
      </c>
    </row>
    <row r="16" spans="2:14" ht="15">
      <c r="B16" s="70" t="s">
        <v>4</v>
      </c>
      <c r="C16" s="71"/>
      <c r="D16" s="19">
        <v>1</v>
      </c>
      <c r="E16" s="26" t="s">
        <v>5</v>
      </c>
      <c r="F16" s="82"/>
      <c r="N16" s="37">
        <f>D16</f>
        <v>1</v>
      </c>
    </row>
    <row r="17" spans="2:14" ht="15">
      <c r="B17" s="80" t="s">
        <v>33</v>
      </c>
      <c r="C17" s="81"/>
      <c r="D17" s="18" t="s">
        <v>32</v>
      </c>
      <c r="E17" s="46">
        <f>IF(D17="oui"," ","")</f>
      </c>
      <c r="N17" s="48"/>
    </row>
    <row r="18" spans="2:14" ht="15">
      <c r="B18" s="83" t="s">
        <v>15</v>
      </c>
      <c r="C18" s="84"/>
      <c r="D18" s="35">
        <f>IF(AND(N15=1,D17="oui"),25/100*(D13*N14*N15*N16)+(D13*N14*N15*N16),(D13*D14*D15*D16))</f>
        <v>340500</v>
      </c>
      <c r="E18" s="36" t="s">
        <v>19</v>
      </c>
      <c r="N18" s="49"/>
    </row>
    <row r="19" spans="2:14" ht="15">
      <c r="B19" s="78" t="s">
        <v>20</v>
      </c>
      <c r="C19" s="79"/>
      <c r="D19" s="44">
        <f>D18/D13/1000</f>
        <v>2.27</v>
      </c>
      <c r="E19" s="27" t="s">
        <v>21</v>
      </c>
      <c r="N19" s="37"/>
    </row>
    <row r="20" spans="2:14" ht="15.75" thickBot="1">
      <c r="B20" s="31"/>
      <c r="C20" s="32"/>
      <c r="D20" s="33"/>
      <c r="E20" s="34"/>
      <c r="N20" s="37"/>
    </row>
    <row r="21" spans="2:14" ht="16.5" thickBot="1">
      <c r="B21" s="89" t="s">
        <v>52</v>
      </c>
      <c r="C21" s="90"/>
      <c r="D21" s="90"/>
      <c r="E21" s="91"/>
      <c r="N21" s="37"/>
    </row>
    <row r="22" spans="2:5" ht="15">
      <c r="B22" s="73" t="s">
        <v>23</v>
      </c>
      <c r="C22" s="74"/>
      <c r="D22" s="28">
        <v>0</v>
      </c>
      <c r="E22" s="29" t="s">
        <v>46</v>
      </c>
    </row>
    <row r="23" spans="2:5" ht="15">
      <c r="B23" s="72" t="s">
        <v>24</v>
      </c>
      <c r="C23" s="75"/>
      <c r="D23" s="19">
        <v>0</v>
      </c>
      <c r="E23" s="26" t="s">
        <v>46</v>
      </c>
    </row>
    <row r="24" spans="2:5" ht="15">
      <c r="B24" s="72" t="s">
        <v>43</v>
      </c>
      <c r="C24" s="75"/>
      <c r="D24" s="19">
        <v>0</v>
      </c>
      <c r="E24" s="26" t="s">
        <v>46</v>
      </c>
    </row>
    <row r="25" spans="2:5" ht="15">
      <c r="B25" s="72" t="s">
        <v>41</v>
      </c>
      <c r="C25" s="75"/>
      <c r="D25" s="62"/>
      <c r="E25" s="26" t="s">
        <v>46</v>
      </c>
    </row>
    <row r="26" spans="2:5" ht="15">
      <c r="B26" s="72" t="s">
        <v>44</v>
      </c>
      <c r="C26" s="75"/>
      <c r="D26" s="19"/>
      <c r="E26" s="26" t="s">
        <v>18</v>
      </c>
    </row>
    <row r="27" spans="2:5" ht="15">
      <c r="B27" s="72" t="s">
        <v>37</v>
      </c>
      <c r="C27" s="75"/>
      <c r="D27" s="19">
        <v>100</v>
      </c>
      <c r="E27" s="26" t="s">
        <v>17</v>
      </c>
    </row>
    <row r="28" spans="2:5" ht="15">
      <c r="B28" s="78" t="s">
        <v>35</v>
      </c>
      <c r="C28" s="79"/>
      <c r="D28" s="19">
        <v>0</v>
      </c>
      <c r="E28" s="26" t="s">
        <v>46</v>
      </c>
    </row>
    <row r="29" spans="2:5" ht="15">
      <c r="B29" s="78" t="s">
        <v>36</v>
      </c>
      <c r="C29" s="79"/>
      <c r="D29" s="19">
        <v>105</v>
      </c>
      <c r="E29" s="26" t="s">
        <v>46</v>
      </c>
    </row>
    <row r="30" spans="2:5" ht="15">
      <c r="B30" s="80" t="s">
        <v>22</v>
      </c>
      <c r="C30" s="81"/>
      <c r="D30" s="60">
        <v>25</v>
      </c>
      <c r="E30" s="61" t="s">
        <v>18</v>
      </c>
    </row>
    <row r="31" spans="2:5" ht="15">
      <c r="B31" s="58" t="s">
        <v>40</v>
      </c>
      <c r="C31" s="56"/>
      <c r="D31" s="57">
        <f>D22/D13/1000</f>
        <v>0</v>
      </c>
      <c r="E31" s="59" t="s">
        <v>47</v>
      </c>
    </row>
    <row r="32" spans="2:5" ht="15">
      <c r="B32" s="76" t="s">
        <v>42</v>
      </c>
      <c r="C32" s="77"/>
      <c r="D32" s="54">
        <v>3625456</v>
      </c>
      <c r="E32" s="55" t="s">
        <v>46</v>
      </c>
    </row>
    <row r="33" spans="2:5" ht="15">
      <c r="B33" s="76" t="s">
        <v>16</v>
      </c>
      <c r="C33" s="77"/>
      <c r="D33" s="39">
        <v>5</v>
      </c>
      <c r="E33" s="41" t="s">
        <v>18</v>
      </c>
    </row>
    <row r="34" spans="2:5" ht="15">
      <c r="B34" s="68" t="s">
        <v>28</v>
      </c>
      <c r="C34" s="69"/>
      <c r="D34" s="40">
        <f>(D22+D23-D25*D26-D24)/(D18*D30)</f>
        <v>0</v>
      </c>
      <c r="E34" s="43" t="s">
        <v>45</v>
      </c>
    </row>
    <row r="35" spans="2:5" ht="15.75" thickBot="1">
      <c r="B35" s="66" t="s">
        <v>38</v>
      </c>
      <c r="C35" s="67"/>
      <c r="D35" s="53">
        <f>D18*0.456/1000</f>
        <v>155.268</v>
      </c>
      <c r="E35" s="42" t="s">
        <v>39</v>
      </c>
    </row>
    <row r="36" s="22" customFormat="1" ht="15">
      <c r="B36" s="38" t="s">
        <v>50</v>
      </c>
    </row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="22" customFormat="1" ht="15"/>
    <row r="54" s="22" customFormat="1" ht="15"/>
    <row r="55" s="22" customFormat="1" ht="15"/>
    <row r="56" s="22" customFormat="1" ht="15"/>
    <row r="57" s="22" customFormat="1" ht="15"/>
    <row r="58" s="22" customFormat="1" ht="15"/>
    <row r="59" s="22" customFormat="1" ht="15"/>
    <row r="60" s="22" customFormat="1" ht="15"/>
    <row r="61" s="22" customFormat="1" ht="15"/>
    <row r="62" s="22" customFormat="1" ht="15"/>
    <row r="63" s="22" customFormat="1" ht="15"/>
    <row r="64" s="22" customFormat="1" ht="15"/>
    <row r="65" s="22" customFormat="1" ht="15"/>
    <row r="66" s="22" customFormat="1" ht="15"/>
    <row r="67" s="22" customFormat="1" ht="15"/>
    <row r="68" s="22" customFormat="1" ht="15"/>
    <row r="69" s="22" customFormat="1" ht="15"/>
    <row r="70" s="22" customFormat="1" ht="15"/>
    <row r="71" s="22" customFormat="1" ht="15"/>
    <row r="74" spans="4:9" ht="15">
      <c r="D74" s="14">
        <v>0</v>
      </c>
      <c r="E74" s="14">
        <v>15</v>
      </c>
      <c r="F74" s="37">
        <v>35</v>
      </c>
      <c r="G74" s="37">
        <v>50</v>
      </c>
      <c r="H74" s="37">
        <v>70</v>
      </c>
      <c r="I74" s="37">
        <v>90</v>
      </c>
    </row>
    <row r="75" ht="15">
      <c r="D75" s="14" t="s">
        <v>6</v>
      </c>
    </row>
    <row r="76" ht="15">
      <c r="D76" s="14" t="s">
        <v>7</v>
      </c>
    </row>
    <row r="77" ht="15">
      <c r="D77" s="14" t="s">
        <v>8</v>
      </c>
    </row>
    <row r="78" ht="15">
      <c r="D78" s="14" t="s">
        <v>9</v>
      </c>
    </row>
    <row r="79" ht="15">
      <c r="D79" s="14" t="s">
        <v>10</v>
      </c>
    </row>
  </sheetData>
  <sheetProtection/>
  <protectedRanges>
    <protectedRange sqref="D11:D13 D16:D17 D22:D30" name="Introduction"/>
  </protectedRanges>
  <mergeCells count="25">
    <mergeCell ref="B11:C11"/>
    <mergeCell ref="B21:E21"/>
    <mergeCell ref="B28:C28"/>
    <mergeCell ref="B10:E10"/>
    <mergeCell ref="B18:C18"/>
    <mergeCell ref="B19:C19"/>
    <mergeCell ref="B13:C13"/>
    <mergeCell ref="B17:C17"/>
    <mergeCell ref="B26:C26"/>
    <mergeCell ref="B33:C33"/>
    <mergeCell ref="B24:C24"/>
    <mergeCell ref="B12:C12"/>
    <mergeCell ref="B29:C29"/>
    <mergeCell ref="B30:C30"/>
    <mergeCell ref="F13:F16"/>
    <mergeCell ref="B35:C35"/>
    <mergeCell ref="B34:C34"/>
    <mergeCell ref="B16:C16"/>
    <mergeCell ref="B15:C15"/>
    <mergeCell ref="B14:C14"/>
    <mergeCell ref="B22:C22"/>
    <mergeCell ref="B23:C23"/>
    <mergeCell ref="B27:C27"/>
    <mergeCell ref="B25:C25"/>
    <mergeCell ref="B32:C32"/>
  </mergeCells>
  <conditionalFormatting sqref="D11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N17 D17">
      <formula1>$I$13:$I$14</formula1>
    </dataValidation>
    <dataValidation type="list" allowBlank="1" showInputMessage="1" showErrorMessage="1" sqref="N11 D11">
      <formula1>$D$75:$D$79</formula1>
    </dataValidation>
    <dataValidation type="list" allowBlank="1" showInputMessage="1" showErrorMessage="1" sqref="N12 D12">
      <formula1>$D$74:$I$74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0"/>
  <sheetViews>
    <sheetView zoomScalePageLayoutView="0" workbookViewId="0" topLeftCell="A1">
      <selection activeCell="O5" sqref="O5"/>
    </sheetView>
  </sheetViews>
  <sheetFormatPr defaultColWidth="11.421875" defaultRowHeight="15"/>
  <cols>
    <col min="1" max="1" width="7.7109375" style="0" customWidth="1"/>
    <col min="2" max="2" width="3.7109375" style="0" customWidth="1"/>
    <col min="3" max="3" width="10.140625" style="0" customWidth="1"/>
    <col min="4" max="4" width="12.7109375" style="0" customWidth="1"/>
    <col min="5" max="14" width="11.421875" style="0" customWidth="1"/>
    <col min="15" max="15" width="23.421875" style="0" customWidth="1"/>
    <col min="16" max="16" width="16.421875" style="0" customWidth="1"/>
    <col min="17" max="17" width="28.8515625" style="0" customWidth="1"/>
  </cols>
  <sheetData>
    <row r="1" spans="13:18" ht="15">
      <c r="M1" s="50"/>
      <c r="N1" s="50"/>
      <c r="O1" s="50"/>
      <c r="P1" s="50"/>
      <c r="Q1" s="50"/>
      <c r="R1" s="50"/>
    </row>
    <row r="2" spans="13:18" ht="15.75" thickBot="1">
      <c r="M2" s="50"/>
      <c r="N2" s="50"/>
      <c r="O2" s="50"/>
      <c r="P2" s="50"/>
      <c r="Q2" s="50"/>
      <c r="R2" s="50"/>
    </row>
    <row r="3" spans="2:18" ht="15.75" thickBot="1">
      <c r="B3" s="11"/>
      <c r="C3" s="12"/>
      <c r="D3" s="85" t="s">
        <v>11</v>
      </c>
      <c r="E3" s="85"/>
      <c r="F3" s="85"/>
      <c r="G3" s="85"/>
      <c r="H3" s="85"/>
      <c r="I3" s="85"/>
      <c r="J3" s="86"/>
      <c r="M3" s="50"/>
      <c r="N3" s="51"/>
      <c r="O3" s="50"/>
      <c r="P3" s="50"/>
      <c r="Q3" s="50"/>
      <c r="R3" s="50"/>
    </row>
    <row r="4" spans="2:18" ht="15.75" thickBot="1">
      <c r="B4" s="13"/>
      <c r="C4" s="8"/>
      <c r="D4" s="9">
        <v>0</v>
      </c>
      <c r="E4" s="9">
        <v>15</v>
      </c>
      <c r="F4" s="9">
        <v>25</v>
      </c>
      <c r="G4" s="9">
        <v>35</v>
      </c>
      <c r="H4" s="9">
        <v>50</v>
      </c>
      <c r="I4" s="9">
        <v>70</v>
      </c>
      <c r="J4" s="10">
        <v>90</v>
      </c>
      <c r="M4" s="50"/>
      <c r="N4" s="50"/>
      <c r="O4" s="50"/>
      <c r="P4" s="50"/>
      <c r="Q4" s="50"/>
      <c r="R4" s="50"/>
    </row>
    <row r="5" spans="2:18" ht="15">
      <c r="B5" s="87" t="s">
        <v>12</v>
      </c>
      <c r="C5" s="6" t="s">
        <v>6</v>
      </c>
      <c r="D5" s="1">
        <v>0.88</v>
      </c>
      <c r="E5" s="1">
        <v>0.87</v>
      </c>
      <c r="F5" s="1">
        <v>0.85</v>
      </c>
      <c r="G5" s="1">
        <v>0.83</v>
      </c>
      <c r="H5" s="1">
        <v>0.77</v>
      </c>
      <c r="I5" s="1">
        <v>0.65</v>
      </c>
      <c r="J5" s="2">
        <v>0.5</v>
      </c>
      <c r="M5" s="50"/>
      <c r="N5" s="50"/>
      <c r="O5" s="52"/>
      <c r="P5" s="50"/>
      <c r="Q5" s="50"/>
      <c r="R5" s="50"/>
    </row>
    <row r="6" spans="2:18" ht="15">
      <c r="B6" s="87"/>
      <c r="C6" s="6" t="s">
        <v>7</v>
      </c>
      <c r="D6" s="1">
        <v>0.88</v>
      </c>
      <c r="E6" s="1">
        <v>0.93</v>
      </c>
      <c r="F6" s="1">
        <v>0.95</v>
      </c>
      <c r="G6" s="1">
        <v>0.95</v>
      </c>
      <c r="H6" s="1">
        <v>0.92</v>
      </c>
      <c r="I6" s="1">
        <v>0.81</v>
      </c>
      <c r="J6" s="2">
        <v>0.64</v>
      </c>
      <c r="M6" s="50"/>
      <c r="N6" s="50"/>
      <c r="O6" s="52"/>
      <c r="P6" s="50"/>
      <c r="Q6" s="50"/>
      <c r="R6" s="50"/>
    </row>
    <row r="7" spans="2:18" ht="15">
      <c r="B7" s="87"/>
      <c r="C7" s="6" t="s">
        <v>8</v>
      </c>
      <c r="D7" s="1">
        <v>0.88</v>
      </c>
      <c r="E7" s="1">
        <v>0.96</v>
      </c>
      <c r="F7" s="1">
        <v>0.99</v>
      </c>
      <c r="G7" s="3">
        <v>1</v>
      </c>
      <c r="H7" s="1">
        <v>0.98</v>
      </c>
      <c r="I7" s="1">
        <v>0.87</v>
      </c>
      <c r="J7" s="2">
        <v>0.68</v>
      </c>
      <c r="M7" s="50"/>
      <c r="N7" s="50"/>
      <c r="O7" s="50"/>
      <c r="P7" s="50"/>
      <c r="Q7" s="50"/>
      <c r="R7" s="50"/>
    </row>
    <row r="8" spans="2:18" ht="15">
      <c r="B8" s="87"/>
      <c r="C8" s="6" t="s">
        <v>9</v>
      </c>
      <c r="D8" s="1">
        <v>0.88</v>
      </c>
      <c r="E8" s="1">
        <v>0.93</v>
      </c>
      <c r="F8" s="1">
        <v>0.95</v>
      </c>
      <c r="G8" s="1">
        <v>0.95</v>
      </c>
      <c r="H8" s="1">
        <v>0.92</v>
      </c>
      <c r="I8" s="1">
        <v>0.81</v>
      </c>
      <c r="J8" s="2">
        <v>0.64</v>
      </c>
      <c r="M8" s="50"/>
      <c r="N8" s="50"/>
      <c r="O8" s="50"/>
      <c r="P8" s="50"/>
      <c r="Q8" s="50"/>
      <c r="R8" s="50"/>
    </row>
    <row r="9" spans="2:18" ht="15.75" thickBot="1">
      <c r="B9" s="88"/>
      <c r="C9" s="7" t="s">
        <v>10</v>
      </c>
      <c r="D9" s="4">
        <v>0.88</v>
      </c>
      <c r="E9" s="4">
        <v>0.87</v>
      </c>
      <c r="F9" s="4">
        <v>0.85</v>
      </c>
      <c r="G9" s="4">
        <v>0.82</v>
      </c>
      <c r="H9" s="4">
        <v>0.76</v>
      </c>
      <c r="I9" s="4">
        <v>0.65</v>
      </c>
      <c r="J9" s="5">
        <v>0.5</v>
      </c>
      <c r="M9" s="50"/>
      <c r="N9" s="50"/>
      <c r="O9" s="51"/>
      <c r="P9" s="50"/>
      <c r="Q9" s="51"/>
      <c r="R9" s="50"/>
    </row>
    <row r="10" spans="13:18" ht="15">
      <c r="M10" s="50"/>
      <c r="N10" s="50"/>
      <c r="O10" s="52"/>
      <c r="P10" s="50"/>
      <c r="Q10" s="50"/>
      <c r="R10" s="50"/>
    </row>
    <row r="11" spans="13:18" ht="15">
      <c r="M11" s="50"/>
      <c r="N11" s="50"/>
      <c r="O11" s="52"/>
      <c r="P11" s="50"/>
      <c r="Q11" s="50"/>
      <c r="R11" s="50"/>
    </row>
    <row r="12" spans="13:18" ht="15">
      <c r="M12" s="50"/>
      <c r="N12" s="63"/>
      <c r="O12" s="52"/>
      <c r="P12" s="50"/>
      <c r="Q12" s="50"/>
      <c r="R12" s="50"/>
    </row>
    <row r="13" spans="13:18" ht="15">
      <c r="M13" s="50"/>
      <c r="N13" s="50"/>
      <c r="O13" s="52"/>
      <c r="P13" s="50"/>
      <c r="Q13" s="50"/>
      <c r="R13" s="50"/>
    </row>
    <row r="14" spans="13:18" ht="15">
      <c r="M14" s="50"/>
      <c r="N14" s="50"/>
      <c r="O14" s="52"/>
      <c r="P14" s="50"/>
      <c r="Q14" s="50"/>
      <c r="R14" s="50"/>
    </row>
    <row r="15" spans="13:18" ht="15">
      <c r="M15" s="50"/>
      <c r="N15" s="50"/>
      <c r="O15" s="52"/>
      <c r="P15" s="50"/>
      <c r="Q15" s="50"/>
      <c r="R15" s="50"/>
    </row>
    <row r="16" spans="13:18" ht="15">
      <c r="M16" s="50"/>
      <c r="N16" s="50"/>
      <c r="O16" s="50"/>
      <c r="P16" s="50"/>
      <c r="Q16" s="50"/>
      <c r="R16" s="50"/>
    </row>
    <row r="17" spans="13:18" ht="15">
      <c r="M17" s="50"/>
      <c r="N17" s="50"/>
      <c r="O17" s="50"/>
      <c r="P17" s="50"/>
      <c r="Q17" s="50"/>
      <c r="R17" s="50"/>
    </row>
    <row r="18" spans="13:18" ht="15">
      <c r="M18" s="50"/>
      <c r="N18" s="50"/>
      <c r="O18" s="50"/>
      <c r="P18" s="50"/>
      <c r="Q18" s="50"/>
      <c r="R18" s="50"/>
    </row>
    <row r="19" spans="13:18" ht="15">
      <c r="M19" s="50"/>
      <c r="N19" s="50"/>
      <c r="O19" s="50"/>
      <c r="P19" s="50"/>
      <c r="Q19" s="50"/>
      <c r="R19" s="50"/>
    </row>
    <row r="20" spans="13:18" ht="15">
      <c r="M20" s="50"/>
      <c r="N20" s="50"/>
      <c r="O20" s="50"/>
      <c r="P20" s="50"/>
      <c r="Q20" s="50"/>
      <c r="R20" s="50"/>
    </row>
  </sheetData>
  <sheetProtection/>
  <mergeCells count="2">
    <mergeCell ref="D3:J3"/>
    <mergeCell ref="B5:B9"/>
  </mergeCells>
  <conditionalFormatting sqref="D5:J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</dc:creator>
  <cp:keywords/>
  <dc:description/>
  <cp:lastModifiedBy>Dialectique</cp:lastModifiedBy>
  <dcterms:created xsi:type="dcterms:W3CDTF">2010-08-05T13:37:07Z</dcterms:created>
  <dcterms:modified xsi:type="dcterms:W3CDTF">2016-10-10T08:07:31Z</dcterms:modified>
  <cp:category/>
  <cp:version/>
  <cp:contentType/>
  <cp:contentStatus/>
</cp:coreProperties>
</file>